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80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Sheet1!$C$40:$J$68</definedName>
  </definedNames>
  <calcPr calcId="125725"/>
</workbook>
</file>

<file path=xl/calcChain.xml><?xml version="1.0" encoding="utf-8"?>
<calcChain xmlns="http://schemas.openxmlformats.org/spreadsheetml/2006/main">
  <c r="I41" i="1"/>
  <c r="C35"/>
  <c r="G41" l="1"/>
  <c r="H43"/>
  <c r="C52"/>
  <c r="C53" s="1"/>
  <c r="D51"/>
  <c r="D50"/>
  <c r="D49"/>
  <c r="D43"/>
  <c r="J42"/>
  <c r="H42"/>
  <c r="F42"/>
  <c r="D42"/>
  <c r="C41"/>
  <c r="C36"/>
  <c r="F50" l="1"/>
  <c r="F49"/>
  <c r="F51"/>
  <c r="D52"/>
  <c r="F52" s="1"/>
  <c r="C54"/>
  <c r="D53"/>
  <c r="F53" s="1"/>
  <c r="H49"/>
  <c r="E50"/>
  <c r="G50"/>
  <c r="H51"/>
  <c r="H53"/>
  <c r="C37"/>
  <c r="E49"/>
  <c r="G49"/>
  <c r="H50"/>
  <c r="E51"/>
  <c r="G51"/>
  <c r="G52"/>
  <c r="G53"/>
  <c r="E53" l="1"/>
  <c r="E52"/>
  <c r="H52"/>
  <c r="J50"/>
  <c r="I50"/>
  <c r="I52"/>
  <c r="J52"/>
  <c r="I49"/>
  <c r="J49"/>
  <c r="I53"/>
  <c r="J53"/>
  <c r="I51"/>
  <c r="J51"/>
  <c r="C55"/>
  <c r="D54"/>
  <c r="C56" l="1"/>
  <c r="D55"/>
  <c r="F54"/>
  <c r="E54"/>
  <c r="H54"/>
  <c r="G54"/>
  <c r="I54" l="1"/>
  <c r="J54"/>
  <c r="C57"/>
  <c r="D56"/>
  <c r="F55"/>
  <c r="H55"/>
  <c r="E55"/>
  <c r="G55"/>
  <c r="C58" l="1"/>
  <c r="D57"/>
  <c r="I55"/>
  <c r="J55"/>
  <c r="F56"/>
  <c r="E56"/>
  <c r="H56"/>
  <c r="G56"/>
  <c r="I56" l="1"/>
  <c r="J56"/>
  <c r="C59"/>
  <c r="D58"/>
  <c r="F57"/>
  <c r="H57"/>
  <c r="E57"/>
  <c r="G57"/>
  <c r="I57" l="1"/>
  <c r="J57"/>
  <c r="F58"/>
  <c r="E58"/>
  <c r="H58"/>
  <c r="G58"/>
  <c r="C60"/>
  <c r="D59"/>
  <c r="F59" l="1"/>
  <c r="H59"/>
  <c r="E59"/>
  <c r="G59"/>
  <c r="C61"/>
  <c r="D60"/>
  <c r="I58"/>
  <c r="J58"/>
  <c r="F60" l="1"/>
  <c r="E60"/>
  <c r="H60"/>
  <c r="G60"/>
  <c r="I59"/>
  <c r="J59"/>
  <c r="C62"/>
  <c r="D61"/>
  <c r="F61" l="1"/>
  <c r="H61"/>
  <c r="E61"/>
  <c r="G61"/>
  <c r="C63"/>
  <c r="D62"/>
  <c r="I60"/>
  <c r="J60"/>
  <c r="F62" l="1"/>
  <c r="E62"/>
  <c r="H62"/>
  <c r="G62"/>
  <c r="I61"/>
  <c r="J61"/>
  <c r="C64"/>
  <c r="D63"/>
  <c r="F63" l="1"/>
  <c r="H63"/>
  <c r="E63"/>
  <c r="G63"/>
  <c r="C65"/>
  <c r="D64"/>
  <c r="I62"/>
  <c r="J62"/>
  <c r="F64" l="1"/>
  <c r="E64"/>
  <c r="H64"/>
  <c r="G64"/>
  <c r="I63"/>
  <c r="J63"/>
  <c r="C66"/>
  <c r="D65"/>
  <c r="F65" l="1"/>
  <c r="H65"/>
  <c r="E65"/>
  <c r="G65"/>
  <c r="C67"/>
  <c r="D66"/>
  <c r="I64"/>
  <c r="J64"/>
  <c r="F66" l="1"/>
  <c r="E66"/>
  <c r="H66"/>
  <c r="G66"/>
  <c r="I65"/>
  <c r="J65"/>
  <c r="C68"/>
  <c r="D68" s="1"/>
  <c r="D67"/>
  <c r="F67" l="1"/>
  <c r="H67"/>
  <c r="E67"/>
  <c r="G67"/>
  <c r="F68"/>
  <c r="G68"/>
  <c r="E68"/>
  <c r="H68"/>
  <c r="I66"/>
  <c r="J66"/>
  <c r="I68" l="1"/>
  <c r="J68"/>
  <c r="C38"/>
  <c r="I67"/>
  <c r="J67"/>
</calcChain>
</file>

<file path=xl/sharedStrings.xml><?xml version="1.0" encoding="utf-8"?>
<sst xmlns="http://schemas.openxmlformats.org/spreadsheetml/2006/main" count="96" uniqueCount="83">
  <si>
    <t>Directions for Use:</t>
  </si>
  <si>
    <t>Field Information</t>
  </si>
  <si>
    <t>Field Identification</t>
  </si>
  <si>
    <t>Field 35</t>
  </si>
  <si>
    <t>Legal Description (Q-S-T-R)</t>
  </si>
  <si>
    <t>Quarter</t>
  </si>
  <si>
    <t>NW</t>
  </si>
  <si>
    <t xml:space="preserve">Section </t>
  </si>
  <si>
    <t>Township</t>
  </si>
  <si>
    <t>28N</t>
  </si>
  <si>
    <t>Range</t>
  </si>
  <si>
    <t>2E</t>
  </si>
  <si>
    <t>Chemigation Permit Number</t>
  </si>
  <si>
    <t>Chemical Application</t>
  </si>
  <si>
    <t>Application Rate</t>
  </si>
  <si>
    <t>gal/ac</t>
  </si>
  <si>
    <t>Product</t>
  </si>
  <si>
    <t>28% UAN Fertilizer</t>
  </si>
  <si>
    <t>System Information</t>
  </si>
  <si>
    <t>Example</t>
  </si>
  <si>
    <t>Your Field</t>
  </si>
  <si>
    <t>Irrigation system distance to last tower (feet)</t>
  </si>
  <si>
    <t>Irrigation system  pipeline length (feet)</t>
  </si>
  <si>
    <t>Throw of the last sprinkler (feet)</t>
  </si>
  <si>
    <t>Throw of the end gun (feet)</t>
  </si>
  <si>
    <t>Irrigation system flow rate (gpm)</t>
  </si>
  <si>
    <t>Pivot revolution time at the 100% setting (hr/rev)</t>
  </si>
  <si>
    <t>Degrees of a circle the end gun is on in each corner (degrees)</t>
  </si>
  <si>
    <t>Calculated Values</t>
  </si>
  <si>
    <t>Distance Traveled by Last Tower per Revolution (feet)</t>
  </si>
  <si>
    <t>Circumference</t>
  </si>
  <si>
    <t>Acres Treated per Revolution (acres)</t>
  </si>
  <si>
    <t>Irrigated Area</t>
  </si>
  <si>
    <t>Total Amount of Chemical Needed (gallons)</t>
  </si>
  <si>
    <t>Chemical volume needed</t>
  </si>
  <si>
    <t>Injection Rate When System at 100% Timer (gph)</t>
  </si>
  <si>
    <t>Rated capacity of injection pump</t>
  </si>
  <si>
    <t>Section</t>
  </si>
  <si>
    <t>Percent</t>
  </si>
  <si>
    <t>Estimated</t>
  </si>
  <si>
    <t>Water</t>
  </si>
  <si>
    <t>Area</t>
  </si>
  <si>
    <t xml:space="preserve">Chemical </t>
  </si>
  <si>
    <t xml:space="preserve">Timer </t>
  </si>
  <si>
    <t>Revolution</t>
  </si>
  <si>
    <t>Travel</t>
  </si>
  <si>
    <t>Application</t>
  </si>
  <si>
    <t>Irrigated</t>
  </si>
  <si>
    <t>Injection</t>
  </si>
  <si>
    <t>Setting</t>
  </si>
  <si>
    <t>Time</t>
  </si>
  <si>
    <t>Speed</t>
  </si>
  <si>
    <t>Depth</t>
  </si>
  <si>
    <t>Per Hour</t>
  </si>
  <si>
    <t>Rate</t>
  </si>
  <si>
    <t>%</t>
  </si>
  <si>
    <t>Hours</t>
  </si>
  <si>
    <t>feet/minute</t>
  </si>
  <si>
    <t>Inches</t>
  </si>
  <si>
    <t>ac/hr</t>
  </si>
  <si>
    <t>gph</t>
  </si>
  <si>
    <t>oz/min</t>
  </si>
  <si>
    <t>ml/min</t>
  </si>
  <si>
    <t xml:space="preserve">Chemigation  System Calibration Table   </t>
  </si>
  <si>
    <t xml:space="preserve">Certification No.  </t>
  </si>
  <si>
    <t>41-04-44</t>
  </si>
  <si>
    <t>Highlight the chart at the bottom and print it out for use in the pivot control panel.</t>
  </si>
  <si>
    <r>
      <t xml:space="preserve">Field Identification -  enter your field identfication information (example:  Field 35, Jones3, NW80, etc)   </t>
    </r>
    <r>
      <rPr>
        <i/>
        <sz val="14"/>
        <color theme="1"/>
        <rFont val="Calibri"/>
        <family val="2"/>
        <scheme val="minor"/>
      </rPr>
      <t xml:space="preserve"> (Cell D18)</t>
    </r>
  </si>
  <si>
    <r>
      <t xml:space="preserve">Legal Description -  Enter the Quarter, Section, Township, Range legal description of the property   </t>
    </r>
    <r>
      <rPr>
        <i/>
        <sz val="14"/>
        <color theme="1"/>
        <rFont val="Calibri"/>
        <family val="2"/>
        <scheme val="minor"/>
      </rPr>
      <t>(cells C19, E19, G19, and I19)</t>
    </r>
  </si>
  <si>
    <r>
      <t xml:space="preserve">Enter the chemical application rate in gallons per acre (cell C21) and the product you will apply (28% UAN, 32% UAN, Lorsban 4E, etc.)  </t>
    </r>
    <r>
      <rPr>
        <i/>
        <sz val="14"/>
        <color theme="1"/>
        <rFont val="Calibri"/>
        <family val="2"/>
        <scheme val="minor"/>
      </rPr>
      <t>(cell G21)</t>
    </r>
  </si>
  <si>
    <t>Green Section Below:</t>
  </si>
  <si>
    <t>Blue Section Below:</t>
  </si>
  <si>
    <t>Save this file on your computer for future use.</t>
  </si>
  <si>
    <r>
      <t xml:space="preserve">Replace 27 with the radius of throw for the last sprinkler in feet  </t>
    </r>
    <r>
      <rPr>
        <i/>
        <sz val="14"/>
        <color theme="1"/>
        <rFont val="Calibri"/>
        <family val="2"/>
        <scheme val="minor"/>
      </rPr>
      <t>(cell C26)</t>
    </r>
  </si>
  <si>
    <r>
      <t xml:space="preserve">Replace 800 with your system flow rate in gallons per minute  </t>
    </r>
    <r>
      <rPr>
        <i/>
        <sz val="14"/>
        <color theme="1"/>
        <rFont val="Calibri"/>
        <family val="2"/>
        <scheme val="minor"/>
      </rPr>
      <t>(cell C28)</t>
    </r>
  </si>
  <si>
    <r>
      <t xml:space="preserve">Replace 1298 with the length of your center pivot to the last tower in feet  </t>
    </r>
    <r>
      <rPr>
        <i/>
        <sz val="14"/>
        <color theme="1"/>
        <rFont val="Calibri"/>
        <family val="2"/>
        <scheme val="minor"/>
      </rPr>
      <t>(cell C24)</t>
    </r>
  </si>
  <si>
    <r>
      <t xml:space="preserve">Replace 1315 with the length of your center pivot to the end of the pipelline in feet </t>
    </r>
    <r>
      <rPr>
        <i/>
        <sz val="14"/>
        <color theme="1"/>
        <rFont val="Calibri"/>
        <family val="2"/>
        <scheme val="minor"/>
      </rPr>
      <t>(cell C25)</t>
    </r>
  </si>
  <si>
    <t>Replace 110 with the radius of throw of the end gun on your pivot in feet  (cell C27)</t>
  </si>
  <si>
    <r>
      <t xml:space="preserve">Replace 24 with your center pivot's revolution time when set at the 100% timer setting in hours  </t>
    </r>
    <r>
      <rPr>
        <i/>
        <sz val="14"/>
        <color theme="1"/>
        <rFont val="Calibri"/>
        <family val="2"/>
        <scheme val="minor"/>
      </rPr>
      <t>(cell C29)</t>
    </r>
  </si>
  <si>
    <r>
      <t xml:space="preserve">Replace 35 with the degrees of the revolution the end gun on your center pivot is on in each corner </t>
    </r>
    <r>
      <rPr>
        <i/>
        <sz val="14"/>
        <color theme="1"/>
        <rFont val="Calibri"/>
        <family val="2"/>
        <scheme val="minor"/>
      </rPr>
      <t>(cell C30)</t>
    </r>
  </si>
  <si>
    <r>
      <t xml:space="preserve">Enter the Nebraska Chemigation Permit Number for the site  </t>
    </r>
    <r>
      <rPr>
        <i/>
        <sz val="14"/>
        <color theme="1"/>
        <rFont val="Calibri"/>
        <family val="2"/>
        <scheme val="minor"/>
      </rPr>
      <t>(cell C20)</t>
    </r>
  </si>
  <si>
    <t>Product:</t>
  </si>
  <si>
    <t>App. Rate: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</si>
</sst>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Arial Black"/>
      <family val="2"/>
    </font>
    <font>
      <b/>
      <u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u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2" fontId="0" fillId="3" borderId="0" xfId="0" applyNumberFormat="1" applyFill="1"/>
    <xf numFmtId="0" fontId="0" fillId="3" borderId="0" xfId="0" applyFill="1"/>
    <xf numFmtId="0" fontId="3" fillId="3" borderId="0" xfId="0" applyFont="1" applyFill="1"/>
    <xf numFmtId="1" fontId="7" fillId="3" borderId="0" xfId="0" applyNumberFormat="1" applyFont="1" applyFill="1"/>
    <xf numFmtId="164" fontId="8" fillId="3" borderId="0" xfId="0" applyNumberFormat="1" applyFont="1" applyFill="1"/>
    <xf numFmtId="164" fontId="7" fillId="3" borderId="0" xfId="0" applyNumberFormat="1" applyFont="1" applyFill="1"/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1" fontId="14" fillId="4" borderId="14" xfId="0" applyNumberFormat="1" applyFont="1" applyFill="1" applyBorder="1" applyAlignment="1">
      <alignment horizontal="center"/>
    </xf>
    <xf numFmtId="0" fontId="15" fillId="4" borderId="15" xfId="0" applyFont="1" applyFill="1" applyBorder="1"/>
    <xf numFmtId="0" fontId="10" fillId="0" borderId="10" xfId="0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64" fontId="7" fillId="3" borderId="0" xfId="0" applyNumberFormat="1" applyFont="1" applyFill="1" applyProtection="1"/>
    <xf numFmtId="0" fontId="4" fillId="0" borderId="0" xfId="0" applyFont="1"/>
    <xf numFmtId="0" fontId="19" fillId="0" borderId="0" xfId="0" applyFont="1"/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0" fontId="7" fillId="5" borderId="0" xfId="0" applyFont="1" applyFill="1"/>
    <xf numFmtId="0" fontId="8" fillId="5" borderId="0" xfId="0" applyFont="1" applyFill="1"/>
    <xf numFmtId="0" fontId="4" fillId="5" borderId="0" xfId="0" applyFont="1" applyFill="1"/>
    <xf numFmtId="0" fontId="20" fillId="0" borderId="0" xfId="0" applyFont="1"/>
    <xf numFmtId="164" fontId="10" fillId="0" borderId="16" xfId="0" applyNumberFormat="1" applyFont="1" applyBorder="1" applyAlignment="1" applyProtection="1">
      <alignment horizontal="center" vertical="center"/>
    </xf>
    <xf numFmtId="2" fontId="10" fillId="0" borderId="16" xfId="0" applyNumberFormat="1" applyFont="1" applyBorder="1" applyAlignment="1" applyProtection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4" borderId="0" xfId="0" applyFill="1"/>
    <xf numFmtId="0" fontId="11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topLeftCell="B22" zoomScaleNormal="100" workbookViewId="0">
      <selection activeCell="J32" sqref="J32"/>
    </sheetView>
  </sheetViews>
  <sheetFormatPr defaultRowHeight="15"/>
  <cols>
    <col min="1" max="1" width="83.7109375" customWidth="1"/>
    <col min="2" max="2" width="21.5703125" customWidth="1"/>
    <col min="3" max="3" width="20.7109375" customWidth="1"/>
    <col min="4" max="10" width="18.7109375" customWidth="1"/>
  </cols>
  <sheetData>
    <row r="1" spans="1:1" ht="27">
      <c r="A1" s="1" t="s">
        <v>0</v>
      </c>
    </row>
    <row r="2" spans="1:1" ht="22.5">
      <c r="A2" s="49" t="s">
        <v>70</v>
      </c>
    </row>
    <row r="3" spans="1:1" ht="18.75">
      <c r="A3" s="48" t="s">
        <v>67</v>
      </c>
    </row>
    <row r="4" spans="1:1" ht="18.75">
      <c r="A4" s="48" t="s">
        <v>68</v>
      </c>
    </row>
    <row r="5" spans="1:1" ht="18.75">
      <c r="A5" s="48" t="s">
        <v>80</v>
      </c>
    </row>
    <row r="6" spans="1:1" ht="18.75">
      <c r="A6" s="48" t="s">
        <v>69</v>
      </c>
    </row>
    <row r="7" spans="1:1" ht="22.5">
      <c r="A7" s="49" t="s">
        <v>71</v>
      </c>
    </row>
    <row r="8" spans="1:1" ht="18.75">
      <c r="A8" s="48" t="s">
        <v>75</v>
      </c>
    </row>
    <row r="9" spans="1:1" ht="18.75">
      <c r="A9" s="48" t="s">
        <v>76</v>
      </c>
    </row>
    <row r="10" spans="1:1" ht="18.75">
      <c r="A10" s="48" t="s">
        <v>73</v>
      </c>
    </row>
    <row r="11" spans="1:1" ht="18.75">
      <c r="A11" s="48" t="s">
        <v>77</v>
      </c>
    </row>
    <row r="12" spans="1:1" ht="18.75">
      <c r="A12" s="48" t="s">
        <v>74</v>
      </c>
    </row>
    <row r="13" spans="1:1" ht="18.75">
      <c r="A13" s="48" t="s">
        <v>78</v>
      </c>
    </row>
    <row r="14" spans="1:1" ht="18.75">
      <c r="A14" s="48" t="s">
        <v>79</v>
      </c>
    </row>
    <row r="16" spans="1:1" ht="21">
      <c r="A16" s="56" t="s">
        <v>66</v>
      </c>
    </row>
    <row r="17" spans="1:9" ht="21">
      <c r="A17" s="56" t="s">
        <v>72</v>
      </c>
    </row>
    <row r="19" spans="1:9" ht="27">
      <c r="A19" s="2" t="s">
        <v>1</v>
      </c>
      <c r="B19" s="3"/>
      <c r="C19" s="3"/>
      <c r="D19" s="3"/>
      <c r="E19" s="3"/>
      <c r="F19" s="3"/>
      <c r="G19" s="3"/>
      <c r="H19" s="3"/>
      <c r="I19" s="3"/>
    </row>
    <row r="20" spans="1:9" ht="21">
      <c r="A20" s="4" t="s">
        <v>2</v>
      </c>
      <c r="B20" s="46" t="s">
        <v>3</v>
      </c>
      <c r="C20" s="46"/>
      <c r="D20" s="46"/>
      <c r="E20" s="46"/>
      <c r="F20" s="46"/>
      <c r="G20" s="6"/>
      <c r="H20" s="6"/>
      <c r="I20" s="6"/>
    </row>
    <row r="21" spans="1:9" ht="18.75">
      <c r="A21" s="4" t="s">
        <v>4</v>
      </c>
      <c r="B21" s="4" t="s">
        <v>5</v>
      </c>
      <c r="C21" s="6" t="s">
        <v>6</v>
      </c>
      <c r="D21" s="7" t="s">
        <v>7</v>
      </c>
      <c r="E21" s="6">
        <v>12</v>
      </c>
      <c r="F21" s="7" t="s">
        <v>8</v>
      </c>
      <c r="G21" s="6" t="s">
        <v>9</v>
      </c>
      <c r="H21" s="7" t="s">
        <v>10</v>
      </c>
      <c r="I21" s="6" t="s">
        <v>11</v>
      </c>
    </row>
    <row r="22" spans="1:9" ht="18.75">
      <c r="A22" s="4" t="s">
        <v>12</v>
      </c>
      <c r="B22" s="9" t="s">
        <v>64</v>
      </c>
      <c r="C22" s="23" t="s">
        <v>65</v>
      </c>
      <c r="D22" s="38"/>
      <c r="E22" s="38"/>
      <c r="F22" s="38"/>
      <c r="G22" s="6"/>
      <c r="H22" s="6"/>
      <c r="I22" s="6"/>
    </row>
    <row r="23" spans="1:9" ht="18.75">
      <c r="A23" s="4" t="s">
        <v>13</v>
      </c>
      <c r="B23" s="8" t="s">
        <v>14</v>
      </c>
      <c r="C23" s="23">
        <v>20</v>
      </c>
      <c r="D23" s="9" t="s">
        <v>15</v>
      </c>
      <c r="E23" s="3"/>
      <c r="F23" s="5" t="s">
        <v>16</v>
      </c>
      <c r="G23" s="41" t="s">
        <v>17</v>
      </c>
      <c r="H23" s="41"/>
      <c r="I23" s="3"/>
    </row>
    <row r="24" spans="1:9">
      <c r="A24" s="10"/>
      <c r="B24" s="3"/>
      <c r="C24" s="3"/>
      <c r="D24" s="3"/>
      <c r="E24" s="3"/>
      <c r="F24" s="3"/>
      <c r="G24" s="3"/>
      <c r="H24" s="3"/>
      <c r="I24" s="3"/>
    </row>
    <row r="25" spans="1:9" ht="27.75">
      <c r="A25" s="50" t="s">
        <v>18</v>
      </c>
      <c r="B25" s="51" t="s">
        <v>19</v>
      </c>
      <c r="C25" s="51" t="s">
        <v>20</v>
      </c>
      <c r="D25" s="52"/>
      <c r="E25" s="52"/>
      <c r="F25" s="52"/>
      <c r="G25" s="52"/>
      <c r="H25" s="52"/>
      <c r="I25" s="52"/>
    </row>
    <row r="26" spans="1:9" ht="18">
      <c r="A26" s="53" t="s">
        <v>21</v>
      </c>
      <c r="B26" s="54">
        <v>1280</v>
      </c>
      <c r="C26" s="53">
        <v>1298</v>
      </c>
      <c r="D26" s="52"/>
      <c r="E26" s="52"/>
      <c r="F26" s="52"/>
      <c r="G26" s="52"/>
      <c r="H26" s="52"/>
      <c r="I26" s="52"/>
    </row>
    <row r="27" spans="1:9" ht="18">
      <c r="A27" s="53" t="s">
        <v>22</v>
      </c>
      <c r="B27" s="54">
        <v>1274</v>
      </c>
      <c r="C27" s="53">
        <v>1315</v>
      </c>
      <c r="D27" s="52"/>
      <c r="E27" s="52"/>
      <c r="F27" s="52"/>
      <c r="G27" s="52"/>
      <c r="H27" s="52"/>
      <c r="I27" s="52"/>
    </row>
    <row r="28" spans="1:9" ht="18">
      <c r="A28" s="53" t="s">
        <v>23</v>
      </c>
      <c r="B28" s="54">
        <v>20</v>
      </c>
      <c r="C28" s="53">
        <v>27</v>
      </c>
      <c r="D28" s="52"/>
      <c r="E28" s="52"/>
      <c r="F28" s="52"/>
      <c r="G28" s="52"/>
      <c r="H28" s="52"/>
      <c r="I28" s="52"/>
    </row>
    <row r="29" spans="1:9" ht="18">
      <c r="A29" s="53" t="s">
        <v>24</v>
      </c>
      <c r="B29" s="54">
        <v>90</v>
      </c>
      <c r="C29" s="53">
        <v>110</v>
      </c>
      <c r="D29" s="52"/>
      <c r="E29" s="52"/>
      <c r="F29" s="52"/>
      <c r="G29" s="52"/>
      <c r="H29" s="52"/>
      <c r="I29" s="52"/>
    </row>
    <row r="30" spans="1:9" ht="18">
      <c r="A30" s="53" t="s">
        <v>25</v>
      </c>
      <c r="B30" s="54">
        <v>800</v>
      </c>
      <c r="C30" s="53">
        <v>800</v>
      </c>
      <c r="D30" s="52"/>
      <c r="E30" s="52"/>
      <c r="F30" s="52"/>
      <c r="G30" s="52"/>
      <c r="H30" s="52"/>
      <c r="I30" s="52"/>
    </row>
    <row r="31" spans="1:9" ht="18">
      <c r="A31" s="53" t="s">
        <v>26</v>
      </c>
      <c r="B31" s="54">
        <v>20</v>
      </c>
      <c r="C31" s="53">
        <v>24</v>
      </c>
      <c r="D31" s="52"/>
      <c r="E31" s="52"/>
      <c r="F31" s="52"/>
      <c r="G31" s="52"/>
      <c r="H31" s="52"/>
      <c r="I31" s="52"/>
    </row>
    <row r="32" spans="1:9" ht="18">
      <c r="A32" s="53" t="s">
        <v>27</v>
      </c>
      <c r="B32" s="54">
        <v>30</v>
      </c>
      <c r="C32" s="53">
        <v>35</v>
      </c>
      <c r="D32" s="52"/>
      <c r="E32" s="52"/>
      <c r="F32" s="52"/>
      <c r="G32" s="52"/>
      <c r="H32" s="52"/>
      <c r="I32" s="52"/>
    </row>
    <row r="33" spans="1:12" ht="18.75">
      <c r="A33" s="55"/>
      <c r="B33" s="53"/>
      <c r="C33" s="54"/>
      <c r="D33" s="52"/>
      <c r="E33" s="52"/>
      <c r="F33" s="52"/>
      <c r="G33" s="52"/>
      <c r="H33" s="52"/>
      <c r="I33" s="52"/>
    </row>
    <row r="34" spans="1:12" ht="27.75">
      <c r="A34" s="11" t="s">
        <v>28</v>
      </c>
      <c r="B34" s="12" t="s">
        <v>19</v>
      </c>
      <c r="C34" s="12" t="s">
        <v>20</v>
      </c>
      <c r="D34" s="13"/>
      <c r="E34" s="13"/>
      <c r="F34" s="14"/>
      <c r="G34" s="14"/>
      <c r="H34" s="14"/>
      <c r="I34" s="14"/>
    </row>
    <row r="35" spans="1:12" ht="18.75">
      <c r="A35" s="15" t="s">
        <v>29</v>
      </c>
      <c r="B35" s="17">
        <v>8042</v>
      </c>
      <c r="C35" s="47">
        <f>$C$26*2*3.1416</f>
        <v>8155.5936000000002</v>
      </c>
      <c r="D35" s="16" t="s">
        <v>30</v>
      </c>
      <c r="E35" s="14"/>
      <c r="F35" s="14"/>
      <c r="G35" s="14"/>
      <c r="H35" s="14"/>
      <c r="I35" s="14"/>
    </row>
    <row r="36" spans="1:12" ht="18.75">
      <c r="A36" s="15" t="s">
        <v>31</v>
      </c>
      <c r="B36" s="17">
        <v>125</v>
      </c>
      <c r="C36" s="47">
        <f>((($C$27+$C$28)^2)*3.1416/43560)*((360-(4*$C$32))/360)+(4*((($C$27+$C$29)^2)*3.1416/43560)*$C$32/360)</f>
        <v>136.32904043771043</v>
      </c>
      <c r="D36" s="18" t="s">
        <v>32</v>
      </c>
      <c r="E36" s="14"/>
      <c r="F36" s="14"/>
      <c r="G36" s="14"/>
      <c r="H36" s="14"/>
      <c r="I36" s="14"/>
    </row>
    <row r="37" spans="1:12" ht="18.75">
      <c r="A37" s="15" t="s">
        <v>33</v>
      </c>
      <c r="B37" s="17">
        <v>1250</v>
      </c>
      <c r="C37" s="47">
        <f>$C$36*$C$23</f>
        <v>2726.5808087542086</v>
      </c>
      <c r="D37" s="18" t="s">
        <v>34</v>
      </c>
      <c r="E37" s="14"/>
      <c r="F37" s="14"/>
      <c r="G37" s="14"/>
      <c r="H37" s="14"/>
      <c r="I37" s="14"/>
    </row>
    <row r="38" spans="1:12" ht="18.75">
      <c r="A38" s="15" t="s">
        <v>35</v>
      </c>
      <c r="B38" s="17">
        <v>62.6</v>
      </c>
      <c r="C38" s="47">
        <f>$H$68</f>
        <v>113.60753369809203</v>
      </c>
      <c r="D38" s="18" t="s">
        <v>36</v>
      </c>
      <c r="E38" s="14"/>
      <c r="F38" s="14"/>
      <c r="G38" s="14"/>
      <c r="H38" s="14"/>
      <c r="I38" s="14"/>
    </row>
    <row r="39" spans="1:12" ht="9" customHeight="1" thickBot="1"/>
    <row r="40" spans="1:12" ht="32.25" customHeight="1" thickTop="1">
      <c r="C40" s="42" t="s">
        <v>63</v>
      </c>
      <c r="D40" s="43"/>
      <c r="E40" s="43"/>
      <c r="F40" s="43"/>
      <c r="G40" s="43"/>
      <c r="H40" s="43"/>
      <c r="I40" s="43"/>
      <c r="J40" s="44"/>
    </row>
    <row r="41" spans="1:12" ht="36" customHeight="1">
      <c r="C41" s="45" t="str">
        <f>B20</f>
        <v>Field 35</v>
      </c>
      <c r="D41" s="39"/>
      <c r="E41" s="39"/>
      <c r="F41" s="39"/>
      <c r="G41" s="39" t="str">
        <f>B22</f>
        <v xml:space="preserve">Certification No.  </v>
      </c>
      <c r="H41" s="39"/>
      <c r="I41" s="39" t="str">
        <f>C22</f>
        <v>41-04-44</v>
      </c>
      <c r="J41" s="40"/>
    </row>
    <row r="42" spans="1:12" ht="34.5" customHeight="1">
      <c r="C42" s="33" t="s">
        <v>5</v>
      </c>
      <c r="D42" s="24" t="str">
        <f>C21</f>
        <v>NW</v>
      </c>
      <c r="E42" s="24" t="s">
        <v>37</v>
      </c>
      <c r="F42" s="24">
        <f>E21</f>
        <v>12</v>
      </c>
      <c r="G42" s="24" t="s">
        <v>8</v>
      </c>
      <c r="H42" s="34" t="str">
        <f>G21</f>
        <v>28N</v>
      </c>
      <c r="I42" s="24" t="s">
        <v>10</v>
      </c>
      <c r="J42" s="35" t="str">
        <f>I21</f>
        <v>2E</v>
      </c>
    </row>
    <row r="43" spans="1:12" ht="38.25" customHeight="1" thickBot="1">
      <c r="C43" s="62" t="s">
        <v>82</v>
      </c>
      <c r="D43" s="36">
        <f>C23</f>
        <v>20</v>
      </c>
      <c r="E43" s="36" t="s">
        <v>15</v>
      </c>
      <c r="F43" s="36"/>
      <c r="G43" s="63" t="s">
        <v>81</v>
      </c>
      <c r="H43" s="36" t="str">
        <f>G23</f>
        <v>28% UAN Fertilizer</v>
      </c>
      <c r="I43" s="61"/>
      <c r="J43" s="37"/>
      <c r="K43" s="60"/>
      <c r="L43" s="60"/>
    </row>
    <row r="44" spans="1:12" ht="24" customHeight="1" thickTop="1" thickBot="1">
      <c r="C44" s="32" t="s">
        <v>38</v>
      </c>
      <c r="D44" s="32" t="s">
        <v>39</v>
      </c>
      <c r="E44" s="32" t="s">
        <v>39</v>
      </c>
      <c r="F44" s="32" t="s">
        <v>40</v>
      </c>
      <c r="G44" s="32" t="s">
        <v>41</v>
      </c>
      <c r="H44" s="32" t="s">
        <v>42</v>
      </c>
      <c r="I44" s="32" t="s">
        <v>42</v>
      </c>
      <c r="J44" s="32" t="s">
        <v>42</v>
      </c>
    </row>
    <row r="45" spans="1:12" ht="24" customHeight="1" thickTop="1" thickBot="1">
      <c r="C45" s="32" t="s">
        <v>43</v>
      </c>
      <c r="D45" s="32" t="s">
        <v>44</v>
      </c>
      <c r="E45" s="32" t="s">
        <v>45</v>
      </c>
      <c r="F45" s="32" t="s">
        <v>46</v>
      </c>
      <c r="G45" s="32" t="s">
        <v>47</v>
      </c>
      <c r="H45" s="32" t="s">
        <v>48</v>
      </c>
      <c r="I45" s="32" t="s">
        <v>48</v>
      </c>
      <c r="J45" s="32" t="s">
        <v>48</v>
      </c>
    </row>
    <row r="46" spans="1:12" ht="24" customHeight="1" thickTop="1" thickBot="1">
      <c r="C46" s="32" t="s">
        <v>49</v>
      </c>
      <c r="D46" s="32" t="s">
        <v>50</v>
      </c>
      <c r="E46" s="32" t="s">
        <v>51</v>
      </c>
      <c r="F46" s="32" t="s">
        <v>52</v>
      </c>
      <c r="G46" s="32" t="s">
        <v>53</v>
      </c>
      <c r="H46" s="32" t="s">
        <v>54</v>
      </c>
      <c r="I46" s="32" t="s">
        <v>54</v>
      </c>
      <c r="J46" s="32" t="s">
        <v>54</v>
      </c>
    </row>
    <row r="47" spans="1:12" ht="20.25" customHeight="1" thickTop="1" thickBot="1">
      <c r="C47" s="25" t="s">
        <v>55</v>
      </c>
      <c r="D47" s="25" t="s">
        <v>56</v>
      </c>
      <c r="E47" s="25" t="s">
        <v>57</v>
      </c>
      <c r="F47" s="25" t="s">
        <v>58</v>
      </c>
      <c r="G47" s="25" t="s">
        <v>59</v>
      </c>
      <c r="H47" s="25" t="s">
        <v>60</v>
      </c>
      <c r="I47" s="26" t="s">
        <v>61</v>
      </c>
      <c r="J47" s="26" t="s">
        <v>62</v>
      </c>
    </row>
    <row r="48" spans="1:12" ht="11.25" customHeight="1" thickTop="1" thickBot="1">
      <c r="A48" s="19"/>
      <c r="B48" s="20"/>
      <c r="C48" s="27"/>
      <c r="D48" s="28"/>
      <c r="E48" s="28"/>
      <c r="F48" s="29"/>
      <c r="G48" s="29"/>
      <c r="H48" s="30"/>
      <c r="I48" s="30"/>
      <c r="J48" s="31"/>
    </row>
    <row r="49" spans="3:10" ht="24" customHeight="1" thickTop="1" thickBot="1">
      <c r="C49" s="21">
        <v>5</v>
      </c>
      <c r="D49" s="57">
        <f>$C$31/($C49/100)</f>
        <v>480</v>
      </c>
      <c r="E49" s="57">
        <f>$C$35/($D49*60)</f>
        <v>0.28318033333333331</v>
      </c>
      <c r="F49" s="58">
        <f>$D49*($C$30/453)/$C$36</f>
        <v>6.2179130468728641</v>
      </c>
      <c r="G49" s="58">
        <f>$C$36/$D49</f>
        <v>0.28401883424523006</v>
      </c>
      <c r="H49" s="57">
        <f>($C$36/$D49)*$C$23</f>
        <v>5.6803766849046013</v>
      </c>
      <c r="I49" s="59">
        <f>$H49*2.1333</f>
        <v>12.117947581906988</v>
      </c>
      <c r="J49" s="59">
        <f>$H49*63.083</f>
        <v>358.33520241383695</v>
      </c>
    </row>
    <row r="50" spans="3:10" ht="24" customHeight="1" thickTop="1" thickBot="1">
      <c r="C50" s="22">
        <v>10</v>
      </c>
      <c r="D50" s="57">
        <f t="shared" ref="D50:D68" si="0">$C$31/($C50/100)</f>
        <v>240</v>
      </c>
      <c r="E50" s="57">
        <f t="shared" ref="E50:E68" si="1">$C$35/($D50*60)</f>
        <v>0.56636066666666662</v>
      </c>
      <c r="F50" s="58">
        <f t="shared" ref="F50:F68" si="2">$D50*($C$30/453)/$C$36</f>
        <v>3.108956523436432</v>
      </c>
      <c r="G50" s="58">
        <f t="shared" ref="G50:G68" si="3">$C$36/$D50</f>
        <v>0.56803766849046011</v>
      </c>
      <c r="H50" s="57">
        <f>($C$36/$D50)*$C$23</f>
        <v>11.360753369809203</v>
      </c>
      <c r="I50" s="59">
        <f t="shared" ref="I50:I67" si="4">$H50*2.1333</f>
        <v>24.235895163813975</v>
      </c>
      <c r="J50" s="59">
        <f t="shared" ref="J50:J67" si="5">$H50*63.083</f>
        <v>716.67040482767391</v>
      </c>
    </row>
    <row r="51" spans="3:10" ht="24" customHeight="1" thickTop="1" thickBot="1">
      <c r="C51" s="22">
        <v>15</v>
      </c>
      <c r="D51" s="57">
        <f t="shared" si="0"/>
        <v>160</v>
      </c>
      <c r="E51" s="57">
        <f t="shared" si="1"/>
        <v>0.84954099999999999</v>
      </c>
      <c r="F51" s="58">
        <f t="shared" si="2"/>
        <v>2.0726376822909547</v>
      </c>
      <c r="G51" s="58">
        <f t="shared" si="3"/>
        <v>0.85205650273569022</v>
      </c>
      <c r="H51" s="57">
        <f>($C$36/$D51)*$C$23</f>
        <v>17.041130054713804</v>
      </c>
      <c r="I51" s="59">
        <f t="shared" si="4"/>
        <v>36.353842745720961</v>
      </c>
      <c r="J51" s="59">
        <f t="shared" si="5"/>
        <v>1075.0056072415109</v>
      </c>
    </row>
    <row r="52" spans="3:10" ht="24" customHeight="1" thickTop="1" thickBot="1">
      <c r="C52" s="22">
        <f t="shared" ref="C52:C68" si="6">C51+5</f>
        <v>20</v>
      </c>
      <c r="D52" s="57">
        <f t="shared" si="0"/>
        <v>120</v>
      </c>
      <c r="E52" s="57">
        <f t="shared" si="1"/>
        <v>1.1327213333333332</v>
      </c>
      <c r="F52" s="58">
        <f t="shared" si="2"/>
        <v>1.554478261718216</v>
      </c>
      <c r="G52" s="58">
        <f t="shared" si="3"/>
        <v>1.1360753369809202</v>
      </c>
      <c r="H52" s="57">
        <f>($C$36/$D52)*$C$23</f>
        <v>22.721506739618405</v>
      </c>
      <c r="I52" s="59">
        <f t="shared" si="4"/>
        <v>48.47179032762795</v>
      </c>
      <c r="J52" s="59">
        <f t="shared" si="5"/>
        <v>1433.3408096553478</v>
      </c>
    </row>
    <row r="53" spans="3:10" ht="24" customHeight="1" thickTop="1" thickBot="1">
      <c r="C53" s="22">
        <f t="shared" si="6"/>
        <v>25</v>
      </c>
      <c r="D53" s="57">
        <f t="shared" si="0"/>
        <v>96</v>
      </c>
      <c r="E53" s="57">
        <f t="shared" si="1"/>
        <v>1.4159016666666666</v>
      </c>
      <c r="F53" s="58">
        <f t="shared" si="2"/>
        <v>1.2435826093745728</v>
      </c>
      <c r="G53" s="58">
        <f t="shared" si="3"/>
        <v>1.4200941712261503</v>
      </c>
      <c r="H53" s="57">
        <f>($C$36/$D53)*$C$23</f>
        <v>28.401883424523007</v>
      </c>
      <c r="I53" s="59">
        <f t="shared" si="4"/>
        <v>60.589737909534939</v>
      </c>
      <c r="J53" s="59">
        <f t="shared" si="5"/>
        <v>1791.6760120691847</v>
      </c>
    </row>
    <row r="54" spans="3:10" ht="24" customHeight="1" thickTop="1" thickBot="1">
      <c r="C54" s="22">
        <f t="shared" si="6"/>
        <v>30</v>
      </c>
      <c r="D54" s="57">
        <f t="shared" si="0"/>
        <v>80</v>
      </c>
      <c r="E54" s="57">
        <f t="shared" si="1"/>
        <v>1.699082</v>
      </c>
      <c r="F54" s="58">
        <f t="shared" si="2"/>
        <v>1.0363188411454773</v>
      </c>
      <c r="G54" s="58">
        <f t="shared" si="3"/>
        <v>1.7041130054713804</v>
      </c>
      <c r="H54" s="57">
        <f>($C$36/$D54)*$C$23</f>
        <v>34.082260109427608</v>
      </c>
      <c r="I54" s="59">
        <f t="shared" si="4"/>
        <v>72.707685491441921</v>
      </c>
      <c r="J54" s="59">
        <f t="shared" si="5"/>
        <v>2150.0112144830218</v>
      </c>
    </row>
    <row r="55" spans="3:10" ht="24" customHeight="1" thickTop="1" thickBot="1">
      <c r="C55" s="22">
        <f t="shared" si="6"/>
        <v>35</v>
      </c>
      <c r="D55" s="57">
        <f t="shared" si="0"/>
        <v>68.571428571428569</v>
      </c>
      <c r="E55" s="57">
        <f t="shared" si="1"/>
        <v>1.9822623333333336</v>
      </c>
      <c r="F55" s="58">
        <f t="shared" si="2"/>
        <v>0.8882732924104092</v>
      </c>
      <c r="G55" s="58">
        <f t="shared" si="3"/>
        <v>1.9881318397166106</v>
      </c>
      <c r="H55" s="57">
        <f>($C$36/$D55)*$C$23</f>
        <v>39.762636794332209</v>
      </c>
      <c r="I55" s="59">
        <f t="shared" si="4"/>
        <v>84.825633073348911</v>
      </c>
      <c r="J55" s="59">
        <f t="shared" si="5"/>
        <v>2508.3464168968585</v>
      </c>
    </row>
    <row r="56" spans="3:10" ht="24" customHeight="1" thickTop="1" thickBot="1">
      <c r="C56" s="22">
        <f t="shared" si="6"/>
        <v>40</v>
      </c>
      <c r="D56" s="57">
        <f t="shared" si="0"/>
        <v>60</v>
      </c>
      <c r="E56" s="57">
        <f t="shared" si="1"/>
        <v>2.2654426666666665</v>
      </c>
      <c r="F56" s="58">
        <f t="shared" si="2"/>
        <v>0.77723913085910801</v>
      </c>
      <c r="G56" s="58">
        <f t="shared" si="3"/>
        <v>2.2721506739618405</v>
      </c>
      <c r="H56" s="57">
        <f>($C$36/$D56)*$C$23</f>
        <v>45.443013479236811</v>
      </c>
      <c r="I56" s="59">
        <f t="shared" si="4"/>
        <v>96.9435806552559</v>
      </c>
      <c r="J56" s="59">
        <f t="shared" si="5"/>
        <v>2866.6816193106956</v>
      </c>
    </row>
    <row r="57" spans="3:10" ht="24" customHeight="1" thickTop="1" thickBot="1">
      <c r="C57" s="22">
        <f t="shared" si="6"/>
        <v>45</v>
      </c>
      <c r="D57" s="57">
        <f t="shared" si="0"/>
        <v>53.333333333333329</v>
      </c>
      <c r="E57" s="57">
        <f t="shared" si="1"/>
        <v>2.5486230000000005</v>
      </c>
      <c r="F57" s="58">
        <f t="shared" si="2"/>
        <v>0.69087922743031815</v>
      </c>
      <c r="G57" s="58">
        <f t="shared" si="3"/>
        <v>2.5561695082070708</v>
      </c>
      <c r="H57" s="57">
        <f>($C$36/$D57)*$C$23</f>
        <v>51.123390164141412</v>
      </c>
      <c r="I57" s="59">
        <f t="shared" si="4"/>
        <v>109.06152823716289</v>
      </c>
      <c r="J57" s="59">
        <f t="shared" si="5"/>
        <v>3225.0168217245327</v>
      </c>
    </row>
    <row r="58" spans="3:10" ht="24" customHeight="1" thickTop="1" thickBot="1">
      <c r="C58" s="22">
        <f t="shared" si="6"/>
        <v>50</v>
      </c>
      <c r="D58" s="57">
        <f t="shared" si="0"/>
        <v>48</v>
      </c>
      <c r="E58" s="57">
        <f t="shared" si="1"/>
        <v>2.8318033333333332</v>
      </c>
      <c r="F58" s="58">
        <f t="shared" si="2"/>
        <v>0.62179130468728638</v>
      </c>
      <c r="G58" s="58">
        <f t="shared" si="3"/>
        <v>2.8401883424523007</v>
      </c>
      <c r="H58" s="57">
        <f>($C$36/$D58)*$C$23</f>
        <v>56.803766849046013</v>
      </c>
      <c r="I58" s="59">
        <f t="shared" si="4"/>
        <v>121.17947581906988</v>
      </c>
      <c r="J58" s="59">
        <f t="shared" si="5"/>
        <v>3583.3520241383694</v>
      </c>
    </row>
    <row r="59" spans="3:10" ht="24" customHeight="1" thickTop="1" thickBot="1">
      <c r="C59" s="22">
        <f t="shared" si="6"/>
        <v>55</v>
      </c>
      <c r="D59" s="57">
        <f t="shared" si="0"/>
        <v>43.636363636363633</v>
      </c>
      <c r="E59" s="57">
        <f t="shared" si="1"/>
        <v>3.1149836666666668</v>
      </c>
      <c r="F59" s="58">
        <f t="shared" si="2"/>
        <v>0.56526482244298759</v>
      </c>
      <c r="G59" s="58">
        <f t="shared" si="3"/>
        <v>3.124207176697531</v>
      </c>
      <c r="H59" s="57">
        <f>($C$36/$D59)*$C$23</f>
        <v>62.484143533950622</v>
      </c>
      <c r="I59" s="59">
        <f t="shared" si="4"/>
        <v>133.29742340097687</v>
      </c>
      <c r="J59" s="59">
        <f t="shared" si="5"/>
        <v>3941.687226552207</v>
      </c>
    </row>
    <row r="60" spans="3:10" ht="24" customHeight="1" thickTop="1" thickBot="1">
      <c r="C60" s="22">
        <f t="shared" si="6"/>
        <v>60</v>
      </c>
      <c r="D60" s="57">
        <f t="shared" si="0"/>
        <v>40</v>
      </c>
      <c r="E60" s="57">
        <f t="shared" si="1"/>
        <v>3.398164</v>
      </c>
      <c r="F60" s="58">
        <f t="shared" si="2"/>
        <v>0.51815942057273867</v>
      </c>
      <c r="G60" s="58">
        <f t="shared" si="3"/>
        <v>3.4082260109427609</v>
      </c>
      <c r="H60" s="57">
        <f>($C$36/$D60)*$C$23</f>
        <v>68.164520218855216</v>
      </c>
      <c r="I60" s="59">
        <f t="shared" si="4"/>
        <v>145.41537098288384</v>
      </c>
      <c r="J60" s="59">
        <f t="shared" si="5"/>
        <v>4300.0224289660437</v>
      </c>
    </row>
    <row r="61" spans="3:10" ht="24" customHeight="1" thickTop="1" thickBot="1">
      <c r="C61" s="22">
        <f t="shared" si="6"/>
        <v>65</v>
      </c>
      <c r="D61" s="57">
        <f t="shared" si="0"/>
        <v>36.92307692307692</v>
      </c>
      <c r="E61" s="57">
        <f t="shared" si="1"/>
        <v>3.6813443333333336</v>
      </c>
      <c r="F61" s="58">
        <f t="shared" si="2"/>
        <v>0.4783010036056049</v>
      </c>
      <c r="G61" s="58">
        <f t="shared" si="3"/>
        <v>3.6922448451879912</v>
      </c>
      <c r="H61" s="57">
        <f>($C$36/$D61)*$C$23</f>
        <v>73.844896903759832</v>
      </c>
      <c r="I61" s="59">
        <f t="shared" si="4"/>
        <v>157.53331856479087</v>
      </c>
      <c r="J61" s="59">
        <f t="shared" si="5"/>
        <v>4658.3576313798812</v>
      </c>
    </row>
    <row r="62" spans="3:10" ht="24" customHeight="1" thickTop="1" thickBot="1">
      <c r="C62" s="22">
        <f t="shared" si="6"/>
        <v>70</v>
      </c>
      <c r="D62" s="57">
        <f t="shared" si="0"/>
        <v>34.285714285714285</v>
      </c>
      <c r="E62" s="57">
        <f t="shared" si="1"/>
        <v>3.9645246666666671</v>
      </c>
      <c r="F62" s="58">
        <f t="shared" si="2"/>
        <v>0.4441366462052046</v>
      </c>
      <c r="G62" s="58">
        <f t="shared" si="3"/>
        <v>3.9762636794332211</v>
      </c>
      <c r="H62" s="57">
        <f>($C$36/$D62)*$C$23</f>
        <v>79.525273588664419</v>
      </c>
      <c r="I62" s="59">
        <f t="shared" si="4"/>
        <v>169.65126614669782</v>
      </c>
      <c r="J62" s="59">
        <f t="shared" si="5"/>
        <v>5016.692833793717</v>
      </c>
    </row>
    <row r="63" spans="3:10" ht="24" customHeight="1" thickTop="1" thickBot="1">
      <c r="C63" s="22">
        <f t="shared" si="6"/>
        <v>75</v>
      </c>
      <c r="D63" s="57">
        <f t="shared" si="0"/>
        <v>32</v>
      </c>
      <c r="E63" s="57">
        <f t="shared" si="1"/>
        <v>4.2477049999999998</v>
      </c>
      <c r="F63" s="58">
        <f t="shared" si="2"/>
        <v>0.41452753645819096</v>
      </c>
      <c r="G63" s="58">
        <f t="shared" si="3"/>
        <v>4.260282513678451</v>
      </c>
      <c r="H63" s="57">
        <f>($C$36/$D63)*$C$23</f>
        <v>85.20565027356902</v>
      </c>
      <c r="I63" s="59">
        <f t="shared" si="4"/>
        <v>181.7692137286048</v>
      </c>
      <c r="J63" s="59">
        <f t="shared" si="5"/>
        <v>5375.0280362075546</v>
      </c>
    </row>
    <row r="64" spans="3:10" ht="24" customHeight="1" thickTop="1" thickBot="1">
      <c r="C64" s="22">
        <f t="shared" si="6"/>
        <v>80</v>
      </c>
      <c r="D64" s="57">
        <f t="shared" si="0"/>
        <v>30</v>
      </c>
      <c r="E64" s="57">
        <f t="shared" si="1"/>
        <v>4.530885333333333</v>
      </c>
      <c r="F64" s="58">
        <f t="shared" si="2"/>
        <v>0.388619565429554</v>
      </c>
      <c r="G64" s="58">
        <f t="shared" si="3"/>
        <v>4.5443013479236809</v>
      </c>
      <c r="H64" s="57">
        <f>($C$36/$D64)*$C$23</f>
        <v>90.886026958473622</v>
      </c>
      <c r="I64" s="59">
        <f t="shared" si="4"/>
        <v>193.8871613105118</v>
      </c>
      <c r="J64" s="59">
        <f t="shared" si="5"/>
        <v>5733.3632386213912</v>
      </c>
    </row>
    <row r="65" spans="3:10" ht="24" customHeight="1" thickTop="1" thickBot="1">
      <c r="C65" s="22">
        <f t="shared" si="6"/>
        <v>85</v>
      </c>
      <c r="D65" s="57">
        <f t="shared" si="0"/>
        <v>28.235294117647058</v>
      </c>
      <c r="E65" s="57">
        <f t="shared" si="1"/>
        <v>4.814065666666667</v>
      </c>
      <c r="F65" s="58">
        <f t="shared" si="2"/>
        <v>0.36575959099252137</v>
      </c>
      <c r="G65" s="58">
        <f t="shared" si="3"/>
        <v>4.8283201821689117</v>
      </c>
      <c r="H65" s="57">
        <f>($C$36/$D65)*$C$23</f>
        <v>96.566403643378237</v>
      </c>
      <c r="I65" s="59">
        <f t="shared" si="4"/>
        <v>206.0051088924188</v>
      </c>
      <c r="J65" s="59">
        <f t="shared" si="5"/>
        <v>6091.6984410352288</v>
      </c>
    </row>
    <row r="66" spans="3:10" ht="24" customHeight="1" thickTop="1" thickBot="1">
      <c r="C66" s="22">
        <f t="shared" si="6"/>
        <v>90</v>
      </c>
      <c r="D66" s="57">
        <f t="shared" si="0"/>
        <v>26.666666666666664</v>
      </c>
      <c r="E66" s="57">
        <f t="shared" si="1"/>
        <v>5.0972460000000011</v>
      </c>
      <c r="F66" s="58">
        <f t="shared" si="2"/>
        <v>0.34543961371515908</v>
      </c>
      <c r="G66" s="58">
        <f t="shared" si="3"/>
        <v>5.1123390164141416</v>
      </c>
      <c r="H66" s="57">
        <f>($C$36/$D66)*$C$23</f>
        <v>102.24678032828282</v>
      </c>
      <c r="I66" s="59">
        <f t="shared" si="4"/>
        <v>218.12305647432578</v>
      </c>
      <c r="J66" s="59">
        <f t="shared" si="5"/>
        <v>6450.0336434490655</v>
      </c>
    </row>
    <row r="67" spans="3:10" ht="24" customHeight="1" thickTop="1" thickBot="1">
      <c r="C67" s="22">
        <f t="shared" si="6"/>
        <v>95</v>
      </c>
      <c r="D67" s="57">
        <f t="shared" si="0"/>
        <v>25.263157894736842</v>
      </c>
      <c r="E67" s="57">
        <f t="shared" si="1"/>
        <v>5.3804263333333333</v>
      </c>
      <c r="F67" s="58">
        <f t="shared" si="2"/>
        <v>0.32725858141436126</v>
      </c>
      <c r="G67" s="58">
        <f t="shared" si="3"/>
        <v>5.3963578506593715</v>
      </c>
      <c r="H67" s="57">
        <f>($C$36/$D67)*$C$23</f>
        <v>107.92715701318743</v>
      </c>
      <c r="I67" s="59">
        <f t="shared" si="4"/>
        <v>230.24100405623275</v>
      </c>
      <c r="J67" s="59">
        <f t="shared" si="5"/>
        <v>6808.3688458629022</v>
      </c>
    </row>
    <row r="68" spans="3:10" ht="24" customHeight="1" thickTop="1" thickBot="1">
      <c r="C68" s="22">
        <f t="shared" si="6"/>
        <v>100</v>
      </c>
      <c r="D68" s="57">
        <f t="shared" si="0"/>
        <v>24</v>
      </c>
      <c r="E68" s="57">
        <f t="shared" si="1"/>
        <v>5.6636066666666665</v>
      </c>
      <c r="F68" s="58">
        <f t="shared" si="2"/>
        <v>0.31089565234364319</v>
      </c>
      <c r="G68" s="58">
        <f t="shared" si="3"/>
        <v>5.6803766849046013</v>
      </c>
      <c r="H68" s="57">
        <f>($C$36/$D68)*$C$23</f>
        <v>113.60753369809203</v>
      </c>
      <c r="I68" s="59">
        <f>$H68*2.1333</f>
        <v>242.35895163813976</v>
      </c>
      <c r="J68" s="59">
        <f>$H68*63.083</f>
        <v>7166.7040482767388</v>
      </c>
    </row>
    <row r="69" spans="3:10" ht="15.75" thickTop="1"/>
  </sheetData>
  <mergeCells count="6">
    <mergeCell ref="C41:F41"/>
    <mergeCell ref="G41:H41"/>
    <mergeCell ref="I41:J41"/>
    <mergeCell ref="B20:F20"/>
    <mergeCell ref="G23:H23"/>
    <mergeCell ref="C40:J40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Nebraska - Lincoln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3</dc:creator>
  <cp:lastModifiedBy>Reviewer 3</cp:lastModifiedBy>
  <cp:lastPrinted>2012-01-11T22:26:46Z</cp:lastPrinted>
  <dcterms:created xsi:type="dcterms:W3CDTF">2012-01-11T20:02:10Z</dcterms:created>
  <dcterms:modified xsi:type="dcterms:W3CDTF">2012-01-30T22:55:36Z</dcterms:modified>
</cp:coreProperties>
</file>